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CBFF56B2-2ADB-4C9C-B5CF-D8E47AD28A1F}" xr6:coauthVersionLast="37" xr6:coauthVersionMax="37" xr10:uidLastSave="{00000000-0000-0000-0000-000000000000}"/>
  <bookViews>
    <workbookView xWindow="0" yWindow="0" windowWidth="28800" windowHeight="11625" activeTab="2" xr2:uid="{00000000-000D-0000-FFFF-FFFF00000000}"/>
  </bookViews>
  <sheets>
    <sheet name="дошкольное" sheetId="1" r:id="rId1"/>
    <sheet name="среднее" sheetId="2" r:id="rId2"/>
    <sheet name="дополнительное образование" sheetId="5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27" i="1"/>
  <c r="D26" i="1"/>
  <c r="D15" i="1"/>
  <c r="D12" i="2"/>
  <c r="C29" i="2"/>
  <c r="D29" i="2" s="1"/>
  <c r="C30" i="2"/>
  <c r="D30" i="2" s="1"/>
  <c r="C32" i="2"/>
  <c r="D17" i="2"/>
  <c r="D19" i="2" s="1"/>
  <c r="D13" i="2"/>
  <c r="C15" i="2"/>
  <c r="D15" i="2" s="1"/>
  <c r="C13" i="2"/>
  <c r="D27" i="5" l="1"/>
  <c r="D26" i="5"/>
  <c r="C31" i="2"/>
  <c r="C20" i="5" l="1"/>
  <c r="D20" i="5" s="1"/>
  <c r="C19" i="2" l="1"/>
  <c r="D12" i="1"/>
  <c r="C33" i="2" l="1"/>
  <c r="C20" i="1" l="1"/>
  <c r="D20" i="1" s="1"/>
  <c r="D22" i="1" s="1"/>
  <c r="E22" i="1" l="1"/>
  <c r="E12" i="2"/>
  <c r="E27" i="5" l="1"/>
  <c r="E26" i="5"/>
  <c r="E24" i="5"/>
  <c r="E21" i="5"/>
  <c r="E20" i="5"/>
  <c r="E18" i="5"/>
  <c r="E16" i="5"/>
  <c r="E15" i="5"/>
  <c r="E14" i="5"/>
  <c r="E32" i="2"/>
  <c r="E30" i="2"/>
  <c r="E29" i="2"/>
  <c r="E24" i="2"/>
  <c r="E21" i="2"/>
  <c r="E18" i="2"/>
  <c r="E17" i="2"/>
  <c r="E16" i="2"/>
  <c r="E15" i="2"/>
  <c r="E14" i="2"/>
  <c r="E13" i="2"/>
  <c r="E27" i="1"/>
  <c r="E26" i="1"/>
  <c r="E24" i="1"/>
  <c r="E21" i="1"/>
  <c r="E16" i="1"/>
  <c r="E14" i="1"/>
  <c r="D30" i="1" l="1"/>
  <c r="D28" i="1"/>
  <c r="E28" i="1" s="1"/>
  <c r="C17" i="1"/>
  <c r="D17" i="1" s="1"/>
  <c r="D19" i="1" s="1"/>
  <c r="E20" i="1"/>
  <c r="E15" i="1"/>
  <c r="E13" i="1"/>
  <c r="E31" i="2"/>
  <c r="E19" i="2"/>
  <c r="E13" i="5"/>
  <c r="D28" i="5"/>
  <c r="E28" i="5" s="1"/>
  <c r="E22" i="5"/>
  <c r="C23" i="1" l="1"/>
  <c r="D23" i="1" s="1"/>
  <c r="D25" i="1" s="1"/>
  <c r="E33" i="2"/>
  <c r="D12" i="5"/>
  <c r="E12" i="5" s="1"/>
  <c r="C12" i="5"/>
  <c r="E25" i="1" l="1"/>
  <c r="E17" i="1"/>
  <c r="E19" i="1"/>
  <c r="E30" i="1"/>
  <c r="C17" i="5"/>
  <c r="D17" i="5" s="1"/>
  <c r="D19" i="5" s="1"/>
  <c r="E12" i="1"/>
  <c r="C12" i="1"/>
  <c r="C25" i="1"/>
  <c r="C12" i="2"/>
  <c r="C23" i="2"/>
  <c r="D23" i="2" s="1"/>
  <c r="D25" i="2" s="1"/>
  <c r="D27" i="2"/>
  <c r="E27" i="2" s="1"/>
  <c r="C27" i="2"/>
  <c r="C26" i="2" s="1"/>
  <c r="D26" i="2" s="1"/>
  <c r="D28" i="2" s="1"/>
  <c r="E28" i="2" l="1"/>
  <c r="D20" i="2"/>
  <c r="D22" i="2" s="1"/>
  <c r="E26" i="2"/>
  <c r="E23" i="1"/>
  <c r="C23" i="5"/>
  <c r="D23" i="5" s="1"/>
  <c r="C20" i="2"/>
  <c r="C22" i="2" s="1"/>
  <c r="C25" i="5" l="1"/>
  <c r="D25" i="5"/>
  <c r="E17" i="5"/>
  <c r="E19" i="5"/>
  <c r="E25" i="2"/>
  <c r="E23" i="2"/>
  <c r="E23" i="5" l="1"/>
  <c r="E25" i="5"/>
  <c r="E22" i="2"/>
  <c r="E20" i="2"/>
</calcChain>
</file>

<file path=xl/sharedStrings.xml><?xml version="1.0" encoding="utf-8"?>
<sst xmlns="http://schemas.openxmlformats.org/spreadsheetml/2006/main" count="162" uniqueCount="46">
  <si>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</si>
  <si>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</si>
  <si>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</si>
  <si>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</si>
  <si>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</si>
  <si>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</si>
  <si>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</si>
  <si>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</si>
  <si>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</si>
  <si>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</si>
  <si>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</si>
  <si>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</si>
  <si>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</si>
  <si>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</si>
  <si>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</si>
  <si>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</si>
  <si>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</si>
  <si>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</si>
  <si>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</si>
  <si>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</si>
  <si>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</si>
  <si>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</si>
  <si>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</si>
  <si>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</si>
  <si>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</si>
  <si>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</si>
  <si>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</si>
  <si>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</si>
  <si>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</si>
  <si>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</si>
  <si>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</si>
  <si>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</si>
  <si>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</si>
  <si>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</si>
  <si>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</si>
  <si>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</si>
  <si>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</si>
  <si>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Среднее образование </t>
  </si>
  <si>
    <t>ГУ "Отдел образования" Жаркаинского района</t>
  </si>
  <si>
    <t>Руководитель отдела образования</t>
  </si>
  <si>
    <t>исп.Ахметянова И.И.</t>
  </si>
  <si>
    <t>Жанабергенов Б.</t>
  </si>
  <si>
    <t>по состоянию на "31 марта     2021_г.</t>
  </si>
  <si>
    <t>2021 год</t>
  </si>
  <si>
    <t>по состоянию на "31" марта   2021г.</t>
  </si>
  <si>
    <t>по состоянию на "31 марта    2021_г.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</si>
</sst>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4" fillId="0" borderId="2" xfId="0" applyFont="1" applyFill="1" applyBorder="1"/>
    <xf numFmtId="0" fontId="5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1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top"/>
    </xf>
    <xf numFmtId="0" fontId="6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/>
    <xf numFmtId="1" fontId="2" fillId="0" borderId="2" xfId="0" applyNumberFormat="1" applyFont="1" applyFill="1" applyBorder="1"/>
    <xf numFmtId="164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selection activeCell="H15" sqref="H15"/>
    </sheetView>
  </sheetViews>
  <sheetFormatPr defaultColWidth="9.140625" defaultRowHeight="20.25" x14ac:dyDescent="0.3"/>
  <cols>
    <col min="1" max="1" width="69.42578125" style="16" customWidth="1"/>
    <col min="2" max="2" width="9.140625" style="24"/>
    <col min="3" max="7" width="12" style="16" customWidth="1"/>
    <col min="8" max="16384" width="9.140625" style="16"/>
  </cols>
  <sheetData>
    <row r="1" spans="1:5" x14ac:dyDescent="0.3">
      <c r="A1" s="35" t="s">
        <v>19</v>
      </c>
      <c r="B1" s="35"/>
      <c r="C1" s="35"/>
      <c r="D1" s="35"/>
      <c r="E1" s="35"/>
    </row>
    <row r="2" spans="1:5" x14ac:dyDescent="0.3">
      <c r="A2" s="36" t="s">
        <v>45</v>
      </c>
      <c r="B2" s="36"/>
      <c r="C2" s="36"/>
      <c r="D2" s="36"/>
      <c r="E2" s="36"/>
    </row>
    <row r="3" spans="1:5" x14ac:dyDescent="0.3">
      <c r="A3" s="23"/>
    </row>
    <row r="4" spans="1:5" x14ac:dyDescent="0.3">
      <c r="A4" s="39" t="s">
        <v>38</v>
      </c>
      <c r="B4" s="39"/>
      <c r="C4" s="39"/>
      <c r="D4" s="39"/>
      <c r="E4" s="39"/>
    </row>
    <row r="5" spans="1:5" ht="15.75" customHeight="1" x14ac:dyDescent="0.3">
      <c r="A5" s="40" t="s">
        <v>20</v>
      </c>
      <c r="B5" s="40"/>
      <c r="C5" s="40"/>
      <c r="D5" s="40"/>
      <c r="E5" s="40"/>
    </row>
    <row r="6" spans="1:5" x14ac:dyDescent="0.3">
      <c r="A6" s="25"/>
    </row>
    <row r="7" spans="1:5" x14ac:dyDescent="0.3">
      <c r="A7" s="26" t="s">
        <v>21</v>
      </c>
    </row>
    <row r="8" spans="1:5" x14ac:dyDescent="0.3">
      <c r="A8" s="23"/>
    </row>
    <row r="9" spans="1:5" x14ac:dyDescent="0.3">
      <c r="A9" s="37" t="s">
        <v>0</v>
      </c>
      <c r="B9" s="38" t="s">
        <v>22</v>
      </c>
      <c r="C9" s="37" t="s">
        <v>43</v>
      </c>
      <c r="D9" s="37"/>
      <c r="E9" s="37"/>
    </row>
    <row r="10" spans="1:5" ht="40.5" x14ac:dyDescent="0.3">
      <c r="A10" s="37"/>
      <c r="B10" s="38"/>
      <c r="C10" s="27" t="s">
        <v>23</v>
      </c>
      <c r="D10" s="27" t="s">
        <v>24</v>
      </c>
      <c r="E10" s="28" t="s">
        <v>18</v>
      </c>
    </row>
    <row r="11" spans="1:5" x14ac:dyDescent="0.3">
      <c r="A11" s="17" t="s">
        <v>17</v>
      </c>
      <c r="B11" s="18" t="s">
        <v>11</v>
      </c>
      <c r="C11" s="15">
        <v>645</v>
      </c>
      <c r="D11" s="15">
        <v>645</v>
      </c>
      <c r="E11" s="15">
        <v>645</v>
      </c>
    </row>
    <row r="12" spans="1:5" ht="25.5" x14ac:dyDescent="0.3">
      <c r="A12" s="19" t="s">
        <v>28</v>
      </c>
      <c r="B12" s="18" t="s">
        <v>3</v>
      </c>
      <c r="C12" s="15">
        <f>C13/C11</f>
        <v>597.00620155038757</v>
      </c>
      <c r="D12" s="15">
        <f>D13/D11</f>
        <v>149.25116279069766</v>
      </c>
      <c r="E12" s="15">
        <f>D12</f>
        <v>149.25116279069766</v>
      </c>
    </row>
    <row r="13" spans="1:5" ht="25.5" x14ac:dyDescent="0.3">
      <c r="A13" s="17" t="s">
        <v>12</v>
      </c>
      <c r="B13" s="18" t="s">
        <v>3</v>
      </c>
      <c r="C13" s="15">
        <v>385069</v>
      </c>
      <c r="D13" s="15">
        <v>96267</v>
      </c>
      <c r="E13" s="15">
        <f t="shared" ref="E13:E30" si="0">D13</f>
        <v>96267</v>
      </c>
    </row>
    <row r="14" spans="1:5" x14ac:dyDescent="0.3">
      <c r="A14" s="13" t="s">
        <v>1</v>
      </c>
      <c r="B14" s="14"/>
      <c r="C14" s="15"/>
      <c r="D14" s="15"/>
      <c r="E14" s="15">
        <f t="shared" si="0"/>
        <v>0</v>
      </c>
    </row>
    <row r="15" spans="1:5" ht="25.5" x14ac:dyDescent="0.3">
      <c r="A15" s="17" t="s">
        <v>13</v>
      </c>
      <c r="B15" s="18" t="s">
        <v>3</v>
      </c>
      <c r="C15" s="15">
        <v>252615</v>
      </c>
      <c r="D15" s="15">
        <f>C15/12*3</f>
        <v>63153.75</v>
      </c>
      <c r="E15" s="15">
        <f t="shared" si="0"/>
        <v>63153.75</v>
      </c>
    </row>
    <row r="16" spans="1:5" x14ac:dyDescent="0.3">
      <c r="A16" s="13" t="s">
        <v>2</v>
      </c>
      <c r="B16" s="14"/>
      <c r="C16" s="15"/>
      <c r="D16" s="15"/>
      <c r="E16" s="15">
        <f t="shared" si="0"/>
        <v>0</v>
      </c>
    </row>
    <row r="17" spans="1:5" ht="25.5" x14ac:dyDescent="0.3">
      <c r="A17" s="15" t="s">
        <v>14</v>
      </c>
      <c r="B17" s="18" t="s">
        <v>3</v>
      </c>
      <c r="C17" s="15">
        <f>C18*C19*12/1000</f>
        <v>18855.936000000002</v>
      </c>
      <c r="D17" s="15">
        <f>C17/12*3</f>
        <v>4713.9840000000004</v>
      </c>
      <c r="E17" s="15">
        <f t="shared" si="0"/>
        <v>4713.9840000000004</v>
      </c>
    </row>
    <row r="18" spans="1:5" x14ac:dyDescent="0.3">
      <c r="A18" s="19" t="s">
        <v>5</v>
      </c>
      <c r="B18" s="20" t="s">
        <v>4</v>
      </c>
      <c r="C18" s="15">
        <v>9</v>
      </c>
      <c r="D18" s="15">
        <v>9</v>
      </c>
      <c r="E18" s="15">
        <v>9</v>
      </c>
    </row>
    <row r="19" spans="1:5" ht="21.95" customHeight="1" x14ac:dyDescent="0.3">
      <c r="A19" s="19" t="s">
        <v>34</v>
      </c>
      <c r="B19" s="18" t="s">
        <v>35</v>
      </c>
      <c r="C19" s="15">
        <v>174592</v>
      </c>
      <c r="D19" s="15">
        <f>D17/D18/3*1000</f>
        <v>174592</v>
      </c>
      <c r="E19" s="15">
        <f t="shared" si="0"/>
        <v>174592</v>
      </c>
    </row>
    <row r="20" spans="1:5" ht="25.5" x14ac:dyDescent="0.3">
      <c r="A20" s="15" t="s">
        <v>16</v>
      </c>
      <c r="B20" s="18" t="s">
        <v>3</v>
      </c>
      <c r="C20" s="15">
        <f>C21*C22*12/1000</f>
        <v>128400.48</v>
      </c>
      <c r="D20" s="15">
        <f>C20/12*3</f>
        <v>32100.119999999995</v>
      </c>
      <c r="E20" s="15">
        <f t="shared" si="0"/>
        <v>32100.119999999995</v>
      </c>
    </row>
    <row r="21" spans="1:5" x14ac:dyDescent="0.3">
      <c r="A21" s="19" t="s">
        <v>5</v>
      </c>
      <c r="B21" s="20" t="s">
        <v>4</v>
      </c>
      <c r="C21" s="15">
        <v>72.2</v>
      </c>
      <c r="D21" s="15">
        <v>72.2</v>
      </c>
      <c r="E21" s="15">
        <f t="shared" si="0"/>
        <v>72.2</v>
      </c>
    </row>
    <row r="22" spans="1:5" ht="21.95" customHeight="1" x14ac:dyDescent="0.3">
      <c r="A22" s="19" t="s">
        <v>34</v>
      </c>
      <c r="B22" s="18" t="s">
        <v>35</v>
      </c>
      <c r="C22" s="15">
        <v>148200</v>
      </c>
      <c r="D22" s="15">
        <f>D20/D21/3*1000</f>
        <v>148199.99999999997</v>
      </c>
      <c r="E22" s="15">
        <f t="shared" si="0"/>
        <v>148199.99999999997</v>
      </c>
    </row>
    <row r="23" spans="1:5" ht="25.5" x14ac:dyDescent="0.3">
      <c r="A23" s="15" t="s">
        <v>15</v>
      </c>
      <c r="B23" s="18" t="s">
        <v>3</v>
      </c>
      <c r="C23" s="15">
        <f>C15-C17-C20</f>
        <v>105358.58400000002</v>
      </c>
      <c r="D23" s="15">
        <f>C23/12*3</f>
        <v>26339.646000000004</v>
      </c>
      <c r="E23" s="15">
        <f t="shared" si="0"/>
        <v>26339.646000000004</v>
      </c>
    </row>
    <row r="24" spans="1:5" x14ac:dyDescent="0.3">
      <c r="A24" s="19" t="s">
        <v>5</v>
      </c>
      <c r="B24" s="20" t="s">
        <v>4</v>
      </c>
      <c r="C24" s="15">
        <v>204.8</v>
      </c>
      <c r="D24" s="15">
        <v>204.8</v>
      </c>
      <c r="E24" s="15">
        <f t="shared" si="0"/>
        <v>204.8</v>
      </c>
    </row>
    <row r="25" spans="1:5" ht="21.95" customHeight="1" x14ac:dyDescent="0.3">
      <c r="A25" s="19" t="s">
        <v>34</v>
      </c>
      <c r="B25" s="18" t="s">
        <v>35</v>
      </c>
      <c r="C25" s="15">
        <f>C23/C24/12*1000</f>
        <v>42870.517578125</v>
      </c>
      <c r="D25" s="15">
        <f>D23/D24/3*1000</f>
        <v>42870.517578125</v>
      </c>
      <c r="E25" s="15">
        <f t="shared" si="0"/>
        <v>42870.517578125</v>
      </c>
    </row>
    <row r="26" spans="1:5" ht="25.5" x14ac:dyDescent="0.3">
      <c r="A26" s="17" t="s">
        <v>6</v>
      </c>
      <c r="B26" s="18" t="s">
        <v>3</v>
      </c>
      <c r="C26" s="15">
        <v>30118.799999999999</v>
      </c>
      <c r="D26" s="15">
        <f>C26/12*3</f>
        <v>7529.7000000000007</v>
      </c>
      <c r="E26" s="15">
        <f t="shared" si="0"/>
        <v>7529.7000000000007</v>
      </c>
    </row>
    <row r="27" spans="1:5" ht="36.75" x14ac:dyDescent="0.3">
      <c r="A27" s="22" t="s">
        <v>7</v>
      </c>
      <c r="B27" s="18" t="s">
        <v>3</v>
      </c>
      <c r="C27" s="15">
        <v>21607</v>
      </c>
      <c r="D27" s="15">
        <f>C27/12*3</f>
        <v>5401.75</v>
      </c>
      <c r="E27" s="15">
        <f t="shared" si="0"/>
        <v>5401.75</v>
      </c>
    </row>
    <row r="28" spans="1:5" ht="25.5" x14ac:dyDescent="0.3">
      <c r="A28" s="22" t="s">
        <v>8</v>
      </c>
      <c r="B28" s="18" t="s">
        <v>3</v>
      </c>
      <c r="C28" s="15">
        <v>0</v>
      </c>
      <c r="D28" s="15">
        <f t="shared" ref="D28" si="1">C28/4</f>
        <v>0</v>
      </c>
      <c r="E28" s="15">
        <f t="shared" si="0"/>
        <v>0</v>
      </c>
    </row>
    <row r="29" spans="1:5" ht="36.75" x14ac:dyDescent="0.3">
      <c r="A29" s="22" t="s">
        <v>9</v>
      </c>
      <c r="B29" s="18" t="s">
        <v>3</v>
      </c>
      <c r="C29" s="15"/>
      <c r="D29" s="15"/>
      <c r="E29" s="15"/>
    </row>
    <row r="30" spans="1:5" ht="38.25" customHeight="1" x14ac:dyDescent="0.3">
      <c r="A30" s="22" t="s">
        <v>10</v>
      </c>
      <c r="B30" s="18" t="s">
        <v>3</v>
      </c>
      <c r="C30" s="15">
        <f>C13-C29-C27-C26-C15</f>
        <v>80728.200000000012</v>
      </c>
      <c r="D30" s="15">
        <f>C30/12*3</f>
        <v>20182.050000000003</v>
      </c>
      <c r="E30" s="15">
        <f t="shared" si="0"/>
        <v>20182.050000000003</v>
      </c>
    </row>
    <row r="32" spans="1:5" x14ac:dyDescent="0.3">
      <c r="A32" s="16" t="s">
        <v>39</v>
      </c>
      <c r="D32" s="16" t="s">
        <v>41</v>
      </c>
    </row>
    <row r="34" spans="1:1" x14ac:dyDescent="0.3">
      <c r="A34" s="16" t="s">
        <v>40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K19" sqref="K19"/>
    </sheetView>
  </sheetViews>
  <sheetFormatPr defaultColWidth="9.140625" defaultRowHeight="20.25" x14ac:dyDescent="0.3"/>
  <cols>
    <col min="1" max="1" width="69.42578125" style="16" customWidth="1"/>
    <col min="2" max="2" width="9.140625" style="24"/>
    <col min="3" max="3" width="14.28515625" style="16" customWidth="1"/>
    <col min="4" max="4" width="13.28515625" style="16" customWidth="1"/>
    <col min="5" max="7" width="12" style="16" customWidth="1"/>
    <col min="8" max="16384" width="9.140625" style="16"/>
  </cols>
  <sheetData>
    <row r="1" spans="1:5" x14ac:dyDescent="0.3">
      <c r="A1" s="35" t="s">
        <v>19</v>
      </c>
      <c r="B1" s="35"/>
      <c r="C1" s="35"/>
      <c r="D1" s="35"/>
      <c r="E1" s="35"/>
    </row>
    <row r="2" spans="1:5" x14ac:dyDescent="0.3">
      <c r="A2" s="36" t="s">
        <v>44</v>
      </c>
      <c r="B2" s="36"/>
      <c r="C2" s="36"/>
      <c r="D2" s="36"/>
      <c r="E2" s="36"/>
    </row>
    <row r="3" spans="1:5" x14ac:dyDescent="0.3">
      <c r="A3" s="23"/>
    </row>
    <row r="4" spans="1:5" x14ac:dyDescent="0.3">
      <c r="A4" s="39" t="s">
        <v>38</v>
      </c>
      <c r="B4" s="39"/>
      <c r="C4" s="39"/>
      <c r="D4" s="39"/>
      <c r="E4" s="39"/>
    </row>
    <row r="5" spans="1:5" ht="15.75" customHeight="1" x14ac:dyDescent="0.3">
      <c r="A5" s="40" t="s">
        <v>20</v>
      </c>
      <c r="B5" s="40"/>
      <c r="C5" s="40"/>
      <c r="D5" s="40"/>
      <c r="E5" s="40"/>
    </row>
    <row r="6" spans="1:5" x14ac:dyDescent="0.3">
      <c r="A6" s="25"/>
    </row>
    <row r="7" spans="1:5" x14ac:dyDescent="0.3">
      <c r="A7" s="26" t="s">
        <v>21</v>
      </c>
    </row>
    <row r="8" spans="1:5" x14ac:dyDescent="0.3">
      <c r="A8" s="23"/>
    </row>
    <row r="9" spans="1:5" x14ac:dyDescent="0.3">
      <c r="A9" s="37" t="s">
        <v>37</v>
      </c>
      <c r="B9" s="38" t="s">
        <v>22</v>
      </c>
      <c r="C9" s="37" t="s">
        <v>43</v>
      </c>
      <c r="D9" s="37"/>
      <c r="E9" s="37"/>
    </row>
    <row r="10" spans="1:5" ht="40.5" x14ac:dyDescent="0.3">
      <c r="A10" s="37"/>
      <c r="B10" s="38"/>
      <c r="C10" s="31" t="s">
        <v>23</v>
      </c>
      <c r="D10" s="31" t="s">
        <v>24</v>
      </c>
      <c r="E10" s="30" t="s">
        <v>18</v>
      </c>
    </row>
    <row r="11" spans="1:5" x14ac:dyDescent="0.3">
      <c r="A11" s="17" t="s">
        <v>25</v>
      </c>
      <c r="B11" s="18" t="s">
        <v>11</v>
      </c>
      <c r="C11" s="15">
        <v>2299</v>
      </c>
      <c r="D11" s="15">
        <v>2299</v>
      </c>
      <c r="E11" s="15">
        <v>2299</v>
      </c>
    </row>
    <row r="12" spans="1:5" ht="25.5" x14ac:dyDescent="0.3">
      <c r="A12" s="19" t="s">
        <v>29</v>
      </c>
      <c r="B12" s="18" t="s">
        <v>3</v>
      </c>
      <c r="C12" s="15">
        <f>C13/C11</f>
        <v>716.42105263157896</v>
      </c>
      <c r="D12" s="15">
        <f>D13/D11</f>
        <v>179.10526315789474</v>
      </c>
      <c r="E12" s="15">
        <f>D12</f>
        <v>179.10526315789474</v>
      </c>
    </row>
    <row r="13" spans="1:5" ht="25.5" x14ac:dyDescent="0.3">
      <c r="A13" s="17" t="s">
        <v>12</v>
      </c>
      <c r="B13" s="18" t="s">
        <v>3</v>
      </c>
      <c r="C13" s="15">
        <f>1564893+18859+63300</f>
        <v>1647052</v>
      </c>
      <c r="D13" s="15">
        <f>C13/12*3</f>
        <v>411763</v>
      </c>
      <c r="E13" s="15">
        <f t="shared" ref="E13:E33" si="0">D13</f>
        <v>411763</v>
      </c>
    </row>
    <row r="14" spans="1:5" x14ac:dyDescent="0.3">
      <c r="A14" s="13" t="s">
        <v>1</v>
      </c>
      <c r="B14" s="14"/>
      <c r="C14" s="15"/>
      <c r="D14" s="15"/>
      <c r="E14" s="15">
        <f t="shared" si="0"/>
        <v>0</v>
      </c>
    </row>
    <row r="15" spans="1:5" ht="25.5" x14ac:dyDescent="0.3">
      <c r="A15" s="17" t="s">
        <v>13</v>
      </c>
      <c r="B15" s="18" t="s">
        <v>3</v>
      </c>
      <c r="C15" s="15">
        <f>346679+25680+882933+35845</f>
        <v>1291137</v>
      </c>
      <c r="D15" s="15">
        <f>C15/12*3-11000</f>
        <v>311784.25</v>
      </c>
      <c r="E15" s="15">
        <f t="shared" si="0"/>
        <v>311784.25</v>
      </c>
    </row>
    <row r="16" spans="1:5" x14ac:dyDescent="0.3">
      <c r="A16" s="13" t="s">
        <v>2</v>
      </c>
      <c r="B16" s="14"/>
      <c r="C16" s="15"/>
      <c r="D16" s="15"/>
      <c r="E16" s="15">
        <f t="shared" si="0"/>
        <v>0</v>
      </c>
    </row>
    <row r="17" spans="1:7" ht="25.5" x14ac:dyDescent="0.3">
      <c r="A17" s="15" t="s">
        <v>14</v>
      </c>
      <c r="B17" s="18" t="s">
        <v>3</v>
      </c>
      <c r="C17" s="15">
        <v>118994</v>
      </c>
      <c r="D17" s="15">
        <f>C17/12*3</f>
        <v>29748.5</v>
      </c>
      <c r="E17" s="15">
        <f t="shared" si="0"/>
        <v>29748.5</v>
      </c>
    </row>
    <row r="18" spans="1:7" x14ac:dyDescent="0.3">
      <c r="A18" s="19" t="s">
        <v>5</v>
      </c>
      <c r="B18" s="20" t="s">
        <v>4</v>
      </c>
      <c r="C18" s="15">
        <v>59</v>
      </c>
      <c r="D18" s="15">
        <v>59</v>
      </c>
      <c r="E18" s="15">
        <f t="shared" si="0"/>
        <v>59</v>
      </c>
    </row>
    <row r="19" spans="1:7" ht="21.95" customHeight="1" x14ac:dyDescent="0.3">
      <c r="A19" s="19" t="s">
        <v>34</v>
      </c>
      <c r="B19" s="18" t="s">
        <v>35</v>
      </c>
      <c r="C19" s="15">
        <f>C17/12/C18*1000</f>
        <v>168070.62146892652</v>
      </c>
      <c r="D19" s="15">
        <f>D17/3/D18*1000</f>
        <v>168070.62146892652</v>
      </c>
      <c r="E19" s="15">
        <f t="shared" si="0"/>
        <v>168070.62146892652</v>
      </c>
    </row>
    <row r="20" spans="1:7" ht="25.5" x14ac:dyDescent="0.3">
      <c r="A20" s="15" t="s">
        <v>26</v>
      </c>
      <c r="B20" s="18" t="s">
        <v>3</v>
      </c>
      <c r="C20" s="32">
        <f>C15-C17-C26-C23</f>
        <v>860378.59360000002</v>
      </c>
      <c r="D20" s="15">
        <f>D15-D17-D26-D23</f>
        <v>204094.64840000001</v>
      </c>
      <c r="E20" s="15">
        <f t="shared" si="0"/>
        <v>204094.64840000001</v>
      </c>
    </row>
    <row r="21" spans="1:7" x14ac:dyDescent="0.3">
      <c r="A21" s="19" t="s">
        <v>5</v>
      </c>
      <c r="B21" s="20" t="s">
        <v>4</v>
      </c>
      <c r="C21" s="15">
        <v>492.6</v>
      </c>
      <c r="D21" s="15">
        <v>492.6</v>
      </c>
      <c r="E21" s="15">
        <f t="shared" si="0"/>
        <v>492.6</v>
      </c>
    </row>
    <row r="22" spans="1:7" ht="21.95" customHeight="1" x14ac:dyDescent="0.3">
      <c r="A22" s="19" t="s">
        <v>34</v>
      </c>
      <c r="B22" s="18" t="s">
        <v>35</v>
      </c>
      <c r="C22" s="33">
        <f>C20/C21/12*1000</f>
        <v>145550.58086344568</v>
      </c>
      <c r="D22" s="15">
        <f>D20/D21/3*1000</f>
        <v>138107.08377317636</v>
      </c>
      <c r="E22" s="15">
        <f t="shared" si="0"/>
        <v>138107.08377317636</v>
      </c>
    </row>
    <row r="23" spans="1:7" ht="39" x14ac:dyDescent="0.3">
      <c r="A23" s="21" t="s">
        <v>30</v>
      </c>
      <c r="B23" s="18" t="s">
        <v>3</v>
      </c>
      <c r="C23" s="15">
        <f>C25*C24*12/1000</f>
        <v>30245.544000000002</v>
      </c>
      <c r="D23" s="15">
        <f>C23/12*3</f>
        <v>7561.3860000000004</v>
      </c>
      <c r="E23" s="15">
        <f t="shared" si="0"/>
        <v>7561.3860000000004</v>
      </c>
    </row>
    <row r="24" spans="1:7" x14ac:dyDescent="0.3">
      <c r="A24" s="19" t="s">
        <v>5</v>
      </c>
      <c r="B24" s="20" t="s">
        <v>4</v>
      </c>
      <c r="C24" s="15">
        <v>24.5</v>
      </c>
      <c r="D24" s="15">
        <v>24.5</v>
      </c>
      <c r="E24" s="15">
        <f t="shared" si="0"/>
        <v>24.5</v>
      </c>
    </row>
    <row r="25" spans="1:7" ht="21.95" customHeight="1" x14ac:dyDescent="0.3">
      <c r="A25" s="19" t="s">
        <v>34</v>
      </c>
      <c r="B25" s="18" t="s">
        <v>35</v>
      </c>
      <c r="C25" s="15">
        <v>102876</v>
      </c>
      <c r="D25" s="15">
        <f>D23/D24/3*1000</f>
        <v>102876.00000000001</v>
      </c>
      <c r="E25" s="15">
        <f t="shared" si="0"/>
        <v>102876.00000000001</v>
      </c>
    </row>
    <row r="26" spans="1:7" ht="25.5" x14ac:dyDescent="0.3">
      <c r="A26" s="15" t="s">
        <v>27</v>
      </c>
      <c r="B26" s="18" t="s">
        <v>3</v>
      </c>
      <c r="C26" s="32">
        <f>C27*C28*12/1000</f>
        <v>281518.86239999998</v>
      </c>
      <c r="D26" s="15">
        <f>C26/12*3</f>
        <v>70379.715599999996</v>
      </c>
      <c r="E26" s="15">
        <f t="shared" si="0"/>
        <v>70379.715599999996</v>
      </c>
    </row>
    <row r="27" spans="1:7" x14ac:dyDescent="0.3">
      <c r="A27" s="19" t="s">
        <v>5</v>
      </c>
      <c r="B27" s="20" t="s">
        <v>4</v>
      </c>
      <c r="C27" s="32">
        <f>388.4-24.5</f>
        <v>363.9</v>
      </c>
      <c r="D27" s="32">
        <f t="shared" ref="D27" si="1">388.4-24.5</f>
        <v>363.9</v>
      </c>
      <c r="E27" s="15">
        <f t="shared" si="0"/>
        <v>363.9</v>
      </c>
      <c r="G27" s="34"/>
    </row>
    <row r="28" spans="1:7" ht="21.95" customHeight="1" x14ac:dyDescent="0.3">
      <c r="A28" s="19" t="s">
        <v>34</v>
      </c>
      <c r="B28" s="18" t="s">
        <v>35</v>
      </c>
      <c r="C28" s="32">
        <v>64468</v>
      </c>
      <c r="D28" s="15">
        <f>D26/D27/3*1000</f>
        <v>64468</v>
      </c>
      <c r="E28" s="15">
        <f t="shared" si="0"/>
        <v>64468</v>
      </c>
    </row>
    <row r="29" spans="1:7" ht="25.5" x14ac:dyDescent="0.3">
      <c r="A29" s="17" t="s">
        <v>6</v>
      </c>
      <c r="B29" s="18" t="s">
        <v>3</v>
      </c>
      <c r="C29" s="32">
        <f>18717+10701+6861+47676+27812+17659</f>
        <v>129426</v>
      </c>
      <c r="D29" s="15">
        <f>C29/12*3</f>
        <v>32356.5</v>
      </c>
      <c r="E29" s="15">
        <f t="shared" si="0"/>
        <v>32356.5</v>
      </c>
    </row>
    <row r="30" spans="1:7" ht="36.75" x14ac:dyDescent="0.3">
      <c r="A30" s="22" t="s">
        <v>7</v>
      </c>
      <c r="B30" s="18" t="s">
        <v>3</v>
      </c>
      <c r="C30" s="32">
        <f>15799+13761+22292</f>
        <v>51852</v>
      </c>
      <c r="D30" s="15">
        <f>C30/12*3</f>
        <v>12963</v>
      </c>
      <c r="E30" s="15">
        <f t="shared" si="0"/>
        <v>12963</v>
      </c>
    </row>
    <row r="31" spans="1:7" ht="25.5" x14ac:dyDescent="0.3">
      <c r="A31" s="22" t="s">
        <v>8</v>
      </c>
      <c r="B31" s="18" t="s">
        <v>3</v>
      </c>
      <c r="C31" s="32">
        <f>43081.7</f>
        <v>43081.7</v>
      </c>
      <c r="D31" s="15">
        <v>35800</v>
      </c>
      <c r="E31" s="15">
        <f t="shared" si="0"/>
        <v>35800</v>
      </c>
    </row>
    <row r="32" spans="1:7" ht="36.75" x14ac:dyDescent="0.3">
      <c r="A32" s="22" t="s">
        <v>9</v>
      </c>
      <c r="B32" s="18" t="s">
        <v>3</v>
      </c>
      <c r="C32" s="32">
        <f>63300+5000</f>
        <v>68300</v>
      </c>
      <c r="D32" s="15"/>
      <c r="E32" s="15">
        <f t="shared" si="0"/>
        <v>0</v>
      </c>
    </row>
    <row r="33" spans="1:5" ht="38.25" customHeight="1" x14ac:dyDescent="0.3">
      <c r="A33" s="22" t="s">
        <v>10</v>
      </c>
      <c r="B33" s="18" t="s">
        <v>3</v>
      </c>
      <c r="C33" s="32">
        <f>C13-C15-C29-C30-C31-C32</f>
        <v>63255.299999999988</v>
      </c>
      <c r="D33" s="32"/>
      <c r="E33" s="15">
        <f t="shared" si="0"/>
        <v>0</v>
      </c>
    </row>
    <row r="35" spans="1:5" x14ac:dyDescent="0.3">
      <c r="A35" s="16" t="s">
        <v>39</v>
      </c>
      <c r="D35" s="16" t="s">
        <v>41</v>
      </c>
    </row>
    <row r="38" spans="1:5" x14ac:dyDescent="0.3">
      <c r="A38" s="16" t="s">
        <v>40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abSelected="1" workbookViewId="0">
      <selection activeCell="G29" sqref="G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36" t="s">
        <v>19</v>
      </c>
      <c r="B1" s="36"/>
      <c r="C1" s="36"/>
      <c r="D1" s="36"/>
      <c r="E1" s="36"/>
    </row>
    <row r="2" spans="1:6" x14ac:dyDescent="0.3">
      <c r="A2" s="36" t="s">
        <v>42</v>
      </c>
      <c r="B2" s="36"/>
      <c r="C2" s="36"/>
      <c r="D2" s="36"/>
      <c r="E2" s="36"/>
    </row>
    <row r="3" spans="1:6" x14ac:dyDescent="0.3">
      <c r="A3" s="1"/>
    </row>
    <row r="4" spans="1:6" x14ac:dyDescent="0.3">
      <c r="A4" s="41" t="s">
        <v>38</v>
      </c>
      <c r="B4" s="41"/>
      <c r="C4" s="41"/>
      <c r="D4" s="41"/>
      <c r="E4" s="41"/>
    </row>
    <row r="5" spans="1:6" ht="15.75" customHeight="1" x14ac:dyDescent="0.3">
      <c r="A5" s="42" t="s">
        <v>20</v>
      </c>
      <c r="B5" s="42"/>
      <c r="C5" s="42"/>
      <c r="D5" s="42"/>
      <c r="E5" s="42"/>
    </row>
    <row r="6" spans="1:6" x14ac:dyDescent="0.3">
      <c r="A6" s="4"/>
    </row>
    <row r="7" spans="1:6" x14ac:dyDescent="0.3">
      <c r="A7" s="12" t="s">
        <v>21</v>
      </c>
    </row>
    <row r="8" spans="1:6" x14ac:dyDescent="0.3">
      <c r="A8" s="1"/>
    </row>
    <row r="9" spans="1:6" x14ac:dyDescent="0.3">
      <c r="A9" s="43" t="s">
        <v>36</v>
      </c>
      <c r="B9" s="44" t="s">
        <v>22</v>
      </c>
      <c r="C9" s="43" t="s">
        <v>43</v>
      </c>
      <c r="D9" s="43"/>
      <c r="E9" s="43"/>
    </row>
    <row r="10" spans="1:6" ht="40.5" x14ac:dyDescent="0.3">
      <c r="A10" s="43"/>
      <c r="B10" s="44"/>
      <c r="C10" s="5" t="s">
        <v>23</v>
      </c>
      <c r="D10" s="5" t="s">
        <v>24</v>
      </c>
      <c r="E10" s="6" t="s">
        <v>18</v>
      </c>
    </row>
    <row r="11" spans="1:6" x14ac:dyDescent="0.3">
      <c r="A11" s="7" t="s">
        <v>31</v>
      </c>
      <c r="B11" s="8" t="s">
        <v>11</v>
      </c>
      <c r="C11" s="9">
        <v>341</v>
      </c>
      <c r="D11" s="9">
        <v>341</v>
      </c>
      <c r="E11" s="9">
        <v>341</v>
      </c>
    </row>
    <row r="12" spans="1:6" ht="25.5" x14ac:dyDescent="0.3">
      <c r="A12" s="10" t="s">
        <v>32</v>
      </c>
      <c r="B12" s="8" t="s">
        <v>3</v>
      </c>
      <c r="C12" s="29">
        <f>C13/C11</f>
        <v>157.60997067448682</v>
      </c>
      <c r="D12" s="29">
        <f t="shared" ref="D12" si="0">D13/D11</f>
        <v>39.401759530791786</v>
      </c>
      <c r="E12" s="15">
        <f t="shared" ref="E12:E28" si="1">D12</f>
        <v>39.401759530791786</v>
      </c>
    </row>
    <row r="13" spans="1:6" ht="25.5" x14ac:dyDescent="0.3">
      <c r="A13" s="7" t="s">
        <v>12</v>
      </c>
      <c r="B13" s="8" t="s">
        <v>3</v>
      </c>
      <c r="C13" s="9">
        <v>53745</v>
      </c>
      <c r="D13" s="15">
        <v>13436</v>
      </c>
      <c r="E13" s="15">
        <f t="shared" si="1"/>
        <v>13436</v>
      </c>
    </row>
    <row r="14" spans="1:6" x14ac:dyDescent="0.3">
      <c r="A14" s="13" t="s">
        <v>1</v>
      </c>
      <c r="B14" s="14"/>
      <c r="C14" s="15"/>
      <c r="D14" s="15"/>
      <c r="E14" s="15">
        <f t="shared" si="1"/>
        <v>0</v>
      </c>
      <c r="F14" s="16"/>
    </row>
    <row r="15" spans="1:6" ht="25.5" x14ac:dyDescent="0.3">
      <c r="A15" s="17" t="s">
        <v>13</v>
      </c>
      <c r="B15" s="18" t="s">
        <v>3</v>
      </c>
      <c r="C15" s="15">
        <v>41294</v>
      </c>
      <c r="D15" s="15">
        <v>8494</v>
      </c>
      <c r="E15" s="15">
        <f t="shared" si="1"/>
        <v>8494</v>
      </c>
      <c r="F15" s="16"/>
    </row>
    <row r="16" spans="1:6" x14ac:dyDescent="0.3">
      <c r="A16" s="13" t="s">
        <v>2</v>
      </c>
      <c r="B16" s="14"/>
      <c r="C16" s="15"/>
      <c r="D16" s="15"/>
      <c r="E16" s="15">
        <f t="shared" si="1"/>
        <v>0</v>
      </c>
      <c r="F16" s="16"/>
    </row>
    <row r="17" spans="1:6" ht="25.5" x14ac:dyDescent="0.3">
      <c r="A17" s="15" t="s">
        <v>14</v>
      </c>
      <c r="B17" s="18" t="s">
        <v>3</v>
      </c>
      <c r="C17" s="15">
        <f>C18*C19*12/1000</f>
        <v>3990</v>
      </c>
      <c r="D17" s="15">
        <f>C17/12*3</f>
        <v>997.5</v>
      </c>
      <c r="E17" s="15">
        <f t="shared" si="1"/>
        <v>997.5</v>
      </c>
      <c r="F17" s="16"/>
    </row>
    <row r="18" spans="1:6" x14ac:dyDescent="0.3">
      <c r="A18" s="19" t="s">
        <v>5</v>
      </c>
      <c r="B18" s="20" t="s">
        <v>4</v>
      </c>
      <c r="C18" s="15">
        <v>2</v>
      </c>
      <c r="D18" s="15">
        <v>2</v>
      </c>
      <c r="E18" s="15">
        <f t="shared" si="1"/>
        <v>2</v>
      </c>
      <c r="F18" s="16"/>
    </row>
    <row r="19" spans="1:6" ht="21.95" customHeight="1" x14ac:dyDescent="0.3">
      <c r="A19" s="19" t="s">
        <v>34</v>
      </c>
      <c r="B19" s="18" t="s">
        <v>35</v>
      </c>
      <c r="C19" s="15">
        <v>166250</v>
      </c>
      <c r="D19" s="15">
        <f>D17/D18/3*1000</f>
        <v>166250</v>
      </c>
      <c r="E19" s="15">
        <f t="shared" si="1"/>
        <v>166250</v>
      </c>
      <c r="F19" s="16"/>
    </row>
    <row r="20" spans="1:6" ht="40.5" x14ac:dyDescent="0.3">
      <c r="A20" s="21" t="s">
        <v>33</v>
      </c>
      <c r="B20" s="18" t="s">
        <v>3</v>
      </c>
      <c r="C20" s="15">
        <f>C22*C21*12/1000</f>
        <v>24414.486000000001</v>
      </c>
      <c r="D20" s="15">
        <f>C20/12*3</f>
        <v>6103.6215000000002</v>
      </c>
      <c r="E20" s="15">
        <f t="shared" si="1"/>
        <v>6103.6215000000002</v>
      </c>
      <c r="F20" s="16"/>
    </row>
    <row r="21" spans="1:6" x14ac:dyDescent="0.3">
      <c r="A21" s="19" t="s">
        <v>5</v>
      </c>
      <c r="B21" s="20" t="s">
        <v>4</v>
      </c>
      <c r="C21" s="15">
        <v>22.3</v>
      </c>
      <c r="D21" s="15">
        <v>22.3</v>
      </c>
      <c r="E21" s="15">
        <f t="shared" si="1"/>
        <v>22.3</v>
      </c>
      <c r="F21" s="16"/>
    </row>
    <row r="22" spans="1:6" ht="21.95" customHeight="1" x14ac:dyDescent="0.3">
      <c r="A22" s="19" t="s">
        <v>34</v>
      </c>
      <c r="B22" s="18" t="s">
        <v>35</v>
      </c>
      <c r="C22" s="15">
        <v>91235</v>
      </c>
      <c r="D22" s="15">
        <v>91235</v>
      </c>
      <c r="E22" s="15">
        <f t="shared" si="1"/>
        <v>91235</v>
      </c>
      <c r="F22" s="16"/>
    </row>
    <row r="23" spans="1:6" ht="25.5" x14ac:dyDescent="0.3">
      <c r="A23" s="15" t="s">
        <v>15</v>
      </c>
      <c r="B23" s="18" t="s">
        <v>3</v>
      </c>
      <c r="C23" s="15">
        <f>C15-C17-C20</f>
        <v>12889.513999999999</v>
      </c>
      <c r="D23" s="15">
        <f>C23/12*3</f>
        <v>3222.3784999999998</v>
      </c>
      <c r="E23" s="15">
        <f t="shared" si="1"/>
        <v>3222.3784999999998</v>
      </c>
      <c r="F23" s="16"/>
    </row>
    <row r="24" spans="1:6" x14ac:dyDescent="0.3">
      <c r="A24" s="19" t="s">
        <v>5</v>
      </c>
      <c r="B24" s="20" t="s">
        <v>4</v>
      </c>
      <c r="C24" s="15">
        <v>29.75</v>
      </c>
      <c r="D24" s="15">
        <v>29.75</v>
      </c>
      <c r="E24" s="15">
        <f t="shared" si="1"/>
        <v>29.75</v>
      </c>
      <c r="F24" s="16"/>
    </row>
    <row r="25" spans="1:6" ht="21.95" customHeight="1" x14ac:dyDescent="0.3">
      <c r="A25" s="19" t="s">
        <v>34</v>
      </c>
      <c r="B25" s="18" t="s">
        <v>35</v>
      </c>
      <c r="C25" s="15">
        <f>C23/C24/9*1000</f>
        <v>48140.108309990668</v>
      </c>
      <c r="D25" s="15">
        <f>D23/D24/9</f>
        <v>12.035027077497666</v>
      </c>
      <c r="E25" s="15">
        <f t="shared" si="1"/>
        <v>12.035027077497666</v>
      </c>
      <c r="F25" s="16"/>
    </row>
    <row r="26" spans="1:6" ht="25.5" x14ac:dyDescent="0.3">
      <c r="A26" s="17" t="s">
        <v>6</v>
      </c>
      <c r="B26" s="18" t="s">
        <v>3</v>
      </c>
      <c r="C26" s="15">
        <v>4542</v>
      </c>
      <c r="D26" s="15">
        <f>C26/12*9</f>
        <v>3406.5</v>
      </c>
      <c r="E26" s="15">
        <f t="shared" si="1"/>
        <v>3406.5</v>
      </c>
      <c r="F26" s="16"/>
    </row>
    <row r="27" spans="1:6" ht="36.75" x14ac:dyDescent="0.3">
      <c r="A27" s="22" t="s">
        <v>7</v>
      </c>
      <c r="B27" s="18" t="s">
        <v>3</v>
      </c>
      <c r="C27" s="15">
        <v>5905</v>
      </c>
      <c r="D27" s="15">
        <f>C27/12*9</f>
        <v>4428.75</v>
      </c>
      <c r="E27" s="15">
        <f t="shared" si="1"/>
        <v>4428.75</v>
      </c>
      <c r="F27" s="16"/>
    </row>
    <row r="28" spans="1:6" ht="25.5" x14ac:dyDescent="0.3">
      <c r="A28" s="22" t="s">
        <v>8</v>
      </c>
      <c r="B28" s="18" t="s">
        <v>3</v>
      </c>
      <c r="C28" s="15">
        <v>0</v>
      </c>
      <c r="D28" s="15">
        <f t="shared" ref="D28" si="2">C28/4</f>
        <v>0</v>
      </c>
      <c r="E28" s="15">
        <f t="shared" si="1"/>
        <v>0</v>
      </c>
      <c r="F28" s="16"/>
    </row>
    <row r="29" spans="1:6" ht="36.75" x14ac:dyDescent="0.3">
      <c r="A29" s="22" t="s">
        <v>9</v>
      </c>
      <c r="B29" s="18" t="s">
        <v>3</v>
      </c>
      <c r="C29" s="15"/>
      <c r="D29" s="15"/>
      <c r="E29" s="15"/>
      <c r="F29" s="16"/>
    </row>
    <row r="30" spans="1:6" ht="38.25" customHeight="1" x14ac:dyDescent="0.3">
      <c r="A30" s="11" t="s">
        <v>10</v>
      </c>
      <c r="B30" s="8" t="s">
        <v>3</v>
      </c>
      <c r="C30" s="9">
        <v>1676</v>
      </c>
      <c r="D30" s="15"/>
      <c r="E30" s="15"/>
    </row>
    <row r="32" spans="1:6" x14ac:dyDescent="0.3">
      <c r="A32" s="2" t="s">
        <v>39</v>
      </c>
      <c r="D32" s="16" t="s">
        <v>41</v>
      </c>
    </row>
    <row r="34" spans="1:1" x14ac:dyDescent="0.3">
      <c r="A34" s="2" t="s">
        <v>40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среднее</vt:lpstr>
      <vt:lpstr>дополнительное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2021-05-19T05:49:08Z</dcterms:modified>
</cp:coreProperties>
</file>